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3035" activeTab="0"/>
  </bookViews>
  <sheets>
    <sheet name="Analysis" sheetId="1" r:id="rId1"/>
    <sheet name="Transactions" sheetId="2" r:id="rId2"/>
    <sheet name="Nominal accounts" sheetId="3" r:id="rId3"/>
    <sheet name="Customer accounts" sheetId="4" r:id="rId4"/>
    <sheet name="VAT Codes" sheetId="5" r:id="rId5"/>
    <sheet name="VAT Periods" sheetId="6" r:id="rId6"/>
  </sheets>
  <definedNames>
    <definedName name="_xlnm._FilterDatabase" localSheetId="1" hidden="1">'Transactions'!$A$1:$Q$11</definedName>
    <definedName name="Customer_Accounts">'Customer accounts'!$A$2:$B$5</definedName>
    <definedName name="Nominal_Accounts">'Nominal accounts'!$A$2:$B$6</definedName>
    <definedName name="Transactions">'Transactions'!$A$1:$Q$12</definedName>
    <definedName name="VAT_Codes">'VAT Codes'!$A$2:$C$5</definedName>
    <definedName name="VAT_Periods">'VAT Periods'!$A$2:$C$6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<sst xmlns="http://schemas.openxmlformats.org/spreadsheetml/2006/main" count="99" uniqueCount="46">
  <si>
    <t>CustID</t>
  </si>
  <si>
    <t>(All)</t>
  </si>
  <si>
    <t>Sum of AmountNet</t>
  </si>
  <si>
    <t>YearTrn</t>
  </si>
  <si>
    <t>MonthTrn</t>
  </si>
  <si>
    <t>2009 Total</t>
  </si>
  <si>
    <t>Grand Total</t>
  </si>
  <si>
    <t>NominalID</t>
  </si>
  <si>
    <t>ID</t>
  </si>
  <si>
    <t>DateTrn</t>
  </si>
  <si>
    <t>CustDesc</t>
  </si>
  <si>
    <t>Narrative</t>
  </si>
  <si>
    <t>Nominal description</t>
  </si>
  <si>
    <t>VATID</t>
  </si>
  <si>
    <t>VAT%</t>
  </si>
  <si>
    <t>AmountNet</t>
  </si>
  <si>
    <t>AmountVAT</t>
  </si>
  <si>
    <t>AmountTot</t>
  </si>
  <si>
    <t>PeriodTrn</t>
  </si>
  <si>
    <t>PeriodVAT</t>
  </si>
  <si>
    <t>PeriodAcc</t>
  </si>
  <si>
    <t>DEF001</t>
  </si>
  <si>
    <t>Widget sales</t>
  </si>
  <si>
    <t>T1</t>
  </si>
  <si>
    <t>09-03</t>
  </si>
  <si>
    <t>ABC001</t>
  </si>
  <si>
    <t>XYZ001</t>
  </si>
  <si>
    <t>T0</t>
  </si>
  <si>
    <t>T9</t>
  </si>
  <si>
    <t>Summary by nominal code</t>
  </si>
  <si>
    <t>Summary by VAT code</t>
  </si>
  <si>
    <t>Description</t>
  </si>
  <si>
    <t>Sales - Category 1</t>
  </si>
  <si>
    <t>Sales - Category 2</t>
  </si>
  <si>
    <t>Sales - Category 3</t>
  </si>
  <si>
    <t>Sales - Delivery</t>
  </si>
  <si>
    <t>ABC Enterprises</t>
  </si>
  <si>
    <t>DEF &amp; CO</t>
  </si>
  <si>
    <t>XYZ Inc</t>
  </si>
  <si>
    <t>%</t>
  </si>
  <si>
    <t>Zero rated</t>
  </si>
  <si>
    <t>Standard rate</t>
  </si>
  <si>
    <t>Exempt</t>
  </si>
  <si>
    <t>09-06</t>
  </si>
  <si>
    <t>09-09</t>
  </si>
  <si>
    <t>09-12</t>
  </si>
</sst>
</file>

<file path=xl/styles.xml><?xml version="1.0" encoding="utf-8"?>
<styleSheet xmlns="http://schemas.openxmlformats.org/spreadsheetml/2006/main">
  <numFmts count="1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ddd\ dd/mm/yyyy"/>
    <numFmt numFmtId="165" formatCode="mmm\-yyyy"/>
    <numFmt numFmtId="166" formatCode="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3" fontId="0" fillId="0" borderId="2" xfId="0" applyNumberFormat="1" applyBorder="1" applyAlignment="1">
      <alignment/>
    </xf>
    <xf numFmtId="43" fontId="0" fillId="0" borderId="7" xfId="0" applyNumberFormat="1" applyBorder="1" applyAlignment="1">
      <alignment/>
    </xf>
    <xf numFmtId="43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43" fontId="0" fillId="0" borderId="9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43" fontId="0" fillId="0" borderId="1" xfId="0" applyNumberFormat="1" applyBorder="1" applyAlignment="1">
      <alignment/>
    </xf>
    <xf numFmtId="0" fontId="4" fillId="0" borderId="0" xfId="0" applyFont="1" applyAlignment="1">
      <alignment/>
    </xf>
    <xf numFmtId="166" fontId="0" fillId="0" borderId="0" xfId="0" applyNumberFormat="1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0" fontId="0" fillId="2" borderId="0" xfId="0" applyFill="1" applyAlignment="1">
      <alignment/>
    </xf>
    <xf numFmtId="43" fontId="0" fillId="2" borderId="0" xfId="0" applyNumberFormat="1" applyFill="1" applyAlignment="1">
      <alignment/>
    </xf>
    <xf numFmtId="43" fontId="0" fillId="0" borderId="13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4" fillId="0" borderId="14" xfId="0" applyFont="1" applyBorder="1" applyAlignment="1">
      <alignment/>
    </xf>
    <xf numFmtId="14" fontId="0" fillId="0" borderId="0" xfId="0" applyNumberFormat="1" applyAlignment="1" quotePrefix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numFmt numFmtId="43" formatCode="_(* #,##0.00_);_(* \(#,##0.00\);_(* &quot;-&quot;??_);_(@_)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ransactions" sheet="Transactions"/>
  </cacheSource>
  <cacheFields count="17">
    <cacheField name="ID">
      <sharedItems containsString="0" containsBlank="1" containsMixedTypes="0" containsNumber="1" containsInteger="1" count="11">
        <n v="1"/>
        <n v="2"/>
        <n v="3"/>
        <n v="4"/>
        <n v="5"/>
        <n v="6"/>
        <n v="7"/>
        <n v="8"/>
        <n v="9"/>
        <n v="10"/>
        <m/>
      </sharedItems>
    </cacheField>
    <cacheField name="DateTrn">
      <sharedItems containsDate="1" containsString="0" containsBlank="1" containsMixedTypes="0" count="4">
        <d v="2009-01-15T00:00:00.000"/>
        <d v="2009-02-15T00:00:00.000"/>
        <d v="2009-03-15T00:00:00.000"/>
        <m/>
      </sharedItems>
    </cacheField>
    <cacheField name="CustID">
      <sharedItems containsBlank="1" containsMixedTypes="0" count="4">
        <s v="DEF001"/>
        <s v="ABC001"/>
        <s v="XYZ001"/>
        <m/>
      </sharedItems>
    </cacheField>
    <cacheField name="CustDesc">
      <sharedItems containsBlank="1" containsMixedTypes="0" count="4">
        <s v="DEF &amp; CO"/>
        <s v="ABC Enterprises"/>
        <s v="XYZ Inc"/>
        <m/>
      </sharedItems>
    </cacheField>
    <cacheField name="Narrative">
      <sharedItems containsBlank="1" containsMixedTypes="0" count="2">
        <s v="Widget sales"/>
        <m/>
      </sharedItems>
    </cacheField>
    <cacheField name="NominalID">
      <sharedItems containsString="0" containsBlank="1" containsMixedTypes="0" containsNumber="1" containsInteger="1" count="5">
        <n v="1010"/>
        <n v="1020"/>
        <n v="1030"/>
        <n v="1090"/>
        <m/>
      </sharedItems>
    </cacheField>
    <cacheField name="Nominal description">
      <sharedItems containsBlank="1" containsMixedTypes="0" count="5">
        <s v="Sales - Category 1"/>
        <s v="Sales - Category 2"/>
        <s v="Sales - Category 3"/>
        <s v="Sales - Delivery"/>
        <m/>
      </sharedItems>
    </cacheField>
    <cacheField name="VATID">
      <sharedItems containsBlank="1" containsMixedTypes="0" count="4">
        <s v="T1"/>
        <s v="T0"/>
        <s v="T9"/>
        <m/>
      </sharedItems>
    </cacheField>
    <cacheField name="VAT%">
      <sharedItems containsString="0" containsBlank="1" containsMixedTypes="0" containsNumber="1" count="3">
        <n v="0.175"/>
        <n v="0"/>
        <m/>
      </sharedItems>
    </cacheField>
    <cacheField name="AmountNet">
      <sharedItems containsString="0" containsBlank="1" containsMixedTypes="0" containsNumber="1" containsInteger="1" count="11">
        <n v="2110"/>
        <n v="1860"/>
        <n v="2600"/>
        <n v="2800"/>
        <n v="230"/>
        <n v="2880"/>
        <n v="100"/>
        <n v="530"/>
        <n v="2000"/>
        <n v="1400"/>
        <m/>
      </sharedItems>
    </cacheField>
    <cacheField name="AmountVAT">
      <sharedItems containsString="0" containsBlank="1" containsMixedTypes="0" containsNumber="1" count="8">
        <n v="369.25"/>
        <n v="325.5"/>
        <n v="0"/>
        <n v="490"/>
        <n v="504"/>
        <n v="92.75"/>
        <n v="350"/>
        <m/>
      </sharedItems>
    </cacheField>
    <cacheField name="AmountTot">
      <sharedItems containsString="0" containsBlank="1" containsMixedTypes="0" containsNumber="1" count="11">
        <n v="2479.25"/>
        <n v="2185.5"/>
        <n v="2600"/>
        <n v="3290"/>
        <n v="230"/>
        <n v="3384"/>
        <n v="100"/>
        <n v="622.75"/>
        <n v="2350"/>
        <n v="1400"/>
        <m/>
      </sharedItems>
    </cacheField>
    <cacheField name="YearTrn">
      <sharedItems containsString="0" containsBlank="1" containsMixedTypes="0" containsNumber="1" containsInteger="1" count="2">
        <n v="2009"/>
        <m/>
      </sharedItems>
    </cacheField>
    <cacheField name="MonthTrn">
      <sharedItems containsString="0" containsBlank="1" containsMixedTypes="0" containsNumber="1" containsInteger="1" count="4">
        <n v="1"/>
        <n v="2"/>
        <n v="3"/>
        <m/>
      </sharedItems>
    </cacheField>
    <cacheField name="PeriodTrn">
      <sharedItems containsBlank="1" containsMixedTypes="0" count="4">
        <s v="09-01"/>
        <s v="09-02"/>
        <s v="09-03"/>
        <m/>
      </sharedItems>
    </cacheField>
    <cacheField name="PeriodVAT">
      <sharedItems containsBlank="1" containsMixedTypes="0" count="2">
        <s v="09-03"/>
        <m/>
      </sharedItems>
    </cacheField>
    <cacheField name="PeriodAcc">
      <sharedItems containsBlank="1" containsMixedTypes="0" count="4">
        <s v="09-01"/>
        <s v="09-02"/>
        <s v="09-03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missingCaption="0" showMissing="1" preserveFormatting="1" useAutoFormatting="1" itemPrintTitles="1" compactData="0" updatedVersion="2" indent="0" showMemberPropertyTips="1">
  <location ref="A3:F10" firstHeaderRow="1" firstDataRow="3" firstDataCol="1" rowPageCount="1" colPageCount="1"/>
  <pivotFields count="17">
    <pivotField compact="0" outline="0" subtotalTop="0" showAll="0"/>
    <pivotField compact="0" outline="0" subtotalTop="0" showAll="0"/>
    <pivotField axis="axisPage" compact="0" outline="0" subtotalTop="0" showAll="0">
      <items count="5">
        <item x="1"/>
        <item x="0"/>
        <item x="3"/>
        <item x="2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6">
        <item x="0"/>
        <item x="1"/>
        <item x="2"/>
        <item x="4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h="1" x="1"/>
        <item t="default"/>
      </items>
    </pivotField>
    <pivotField axis="axisCol" compact="0" outline="0" subtotalTop="0" showAll="0">
      <items count="5">
        <item x="0"/>
        <item x="1"/>
        <item x="2"/>
        <item h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5">
    <i>
      <x/>
    </i>
    <i>
      <x v="1"/>
    </i>
    <i>
      <x v="2"/>
    </i>
    <i>
      <x v="4"/>
    </i>
    <i t="grand">
      <x/>
    </i>
  </rowItems>
  <colFields count="2">
    <field x="12"/>
    <field x="13"/>
  </colFields>
  <colItems count="5">
    <i>
      <x/>
      <x/>
    </i>
    <i r="1">
      <x v="1"/>
    </i>
    <i r="1">
      <x v="2"/>
    </i>
    <i t="default">
      <x/>
    </i>
    <i t="grand">
      <x/>
    </i>
  </colItems>
  <pageFields count="1">
    <pageField fld="2" hier="0"/>
  </pageFields>
  <dataFields count="1">
    <dataField name="Sum of AmountNet" fld="9" baseField="0" baseItem="0" numFmtId="4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4" width="11.140625" style="0" bestFit="1" customWidth="1"/>
    <col min="5" max="5" width="10.28125" style="0" bestFit="1" customWidth="1"/>
    <col min="6" max="6" width="10.57421875" style="0" bestFit="1" customWidth="1"/>
    <col min="7" max="7" width="11.140625" style="0" bestFit="1" customWidth="1"/>
    <col min="8" max="8" width="10.57421875" style="0" bestFit="1" customWidth="1"/>
  </cols>
  <sheetData>
    <row r="1" spans="1:2" ht="12.75">
      <c r="A1" s="1" t="s">
        <v>0</v>
      </c>
      <c r="B1" s="2" t="s">
        <v>1</v>
      </c>
    </row>
    <row r="3" spans="1:6" ht="12.75">
      <c r="A3" s="3" t="s">
        <v>2</v>
      </c>
      <c r="B3" s="3" t="s">
        <v>3</v>
      </c>
      <c r="C3" s="4" t="s">
        <v>4</v>
      </c>
      <c r="D3" s="5"/>
      <c r="E3" s="5"/>
      <c r="F3" s="6"/>
    </row>
    <row r="4" spans="1:6" ht="12.75">
      <c r="A4" s="7"/>
      <c r="B4" s="8">
        <v>2009</v>
      </c>
      <c r="C4" s="5"/>
      <c r="D4" s="5"/>
      <c r="E4" s="8" t="s">
        <v>5</v>
      </c>
      <c r="F4" s="9" t="s">
        <v>6</v>
      </c>
    </row>
    <row r="5" spans="1:6" ht="12.75">
      <c r="A5" s="3" t="s">
        <v>7</v>
      </c>
      <c r="B5" s="8">
        <v>1</v>
      </c>
      <c r="C5" s="10">
        <v>2</v>
      </c>
      <c r="D5" s="10">
        <v>3</v>
      </c>
      <c r="E5" s="7"/>
      <c r="F5" s="11"/>
    </row>
    <row r="6" spans="1:6" ht="12.75">
      <c r="A6" s="8">
        <v>1010</v>
      </c>
      <c r="B6" s="12">
        <v>2110</v>
      </c>
      <c r="C6" s="13">
        <v>230</v>
      </c>
      <c r="D6" s="13">
        <v>2530</v>
      </c>
      <c r="E6" s="12">
        <v>4870</v>
      </c>
      <c r="F6" s="14">
        <v>4870</v>
      </c>
    </row>
    <row r="7" spans="1:6" ht="12.75">
      <c r="A7" s="15">
        <v>1020</v>
      </c>
      <c r="B7" s="16">
        <v>1860</v>
      </c>
      <c r="C7" s="17">
        <v>2800</v>
      </c>
      <c r="D7" s="17">
        <v>0</v>
      </c>
      <c r="E7" s="16">
        <v>4660</v>
      </c>
      <c r="F7" s="18">
        <v>4660</v>
      </c>
    </row>
    <row r="8" spans="1:6" ht="12.75">
      <c r="A8" s="15">
        <v>1030</v>
      </c>
      <c r="B8" s="16">
        <v>2600</v>
      </c>
      <c r="C8" s="17">
        <v>2880</v>
      </c>
      <c r="D8" s="17">
        <v>1400</v>
      </c>
      <c r="E8" s="16">
        <v>6880</v>
      </c>
      <c r="F8" s="18">
        <v>6880</v>
      </c>
    </row>
    <row r="9" spans="1:6" ht="12.75">
      <c r="A9" s="15">
        <v>1090</v>
      </c>
      <c r="B9" s="16">
        <v>0</v>
      </c>
      <c r="C9" s="17">
        <v>0</v>
      </c>
      <c r="D9" s="17">
        <v>100</v>
      </c>
      <c r="E9" s="16">
        <v>100</v>
      </c>
      <c r="F9" s="18">
        <v>100</v>
      </c>
    </row>
    <row r="10" spans="1:6" ht="12.75">
      <c r="A10" s="19" t="s">
        <v>6</v>
      </c>
      <c r="B10" s="20">
        <v>6570</v>
      </c>
      <c r="C10" s="21">
        <v>5910</v>
      </c>
      <c r="D10" s="21">
        <v>4030</v>
      </c>
      <c r="E10" s="20">
        <v>16510</v>
      </c>
      <c r="F10" s="22">
        <v>16510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4" max="5" width="24.7109375" style="0" customWidth="1"/>
    <col min="6" max="6" width="10.7109375" style="0" customWidth="1"/>
    <col min="7" max="7" width="24.7109375" style="0" customWidth="1"/>
    <col min="10" max="12" width="12.7109375" style="0" customWidth="1"/>
    <col min="13" max="17" width="10.7109375" style="0" customWidth="1"/>
  </cols>
  <sheetData>
    <row r="1" spans="1:17" s="23" customFormat="1" ht="12.75">
      <c r="A1" s="23" t="s">
        <v>8</v>
      </c>
      <c r="B1" s="23" t="s">
        <v>9</v>
      </c>
      <c r="C1" s="23" t="s">
        <v>0</v>
      </c>
      <c r="D1" s="23" t="s">
        <v>10</v>
      </c>
      <c r="E1" s="23" t="s">
        <v>11</v>
      </c>
      <c r="F1" s="23" t="s">
        <v>7</v>
      </c>
      <c r="G1" s="23" t="s">
        <v>12</v>
      </c>
      <c r="H1" s="23" t="s">
        <v>13</v>
      </c>
      <c r="I1" s="23" t="s">
        <v>14</v>
      </c>
      <c r="J1" s="23" t="s">
        <v>15</v>
      </c>
      <c r="K1" s="23" t="s">
        <v>16</v>
      </c>
      <c r="L1" s="23" t="s">
        <v>17</v>
      </c>
      <c r="M1" s="23" t="s">
        <v>3</v>
      </c>
      <c r="N1" s="23" t="s">
        <v>4</v>
      </c>
      <c r="O1" s="23" t="s">
        <v>18</v>
      </c>
      <c r="P1" s="23" t="s">
        <v>19</v>
      </c>
      <c r="Q1" s="23" t="s">
        <v>20</v>
      </c>
    </row>
    <row r="2" spans="1:17" ht="12.75">
      <c r="A2" s="24">
        <v>1</v>
      </c>
      <c r="B2" s="25">
        <v>39828</v>
      </c>
      <c r="C2" t="s">
        <v>21</v>
      </c>
      <c r="D2" t="str">
        <f aca="true" t="shared" si="0" ref="D2:D11">IF(ISERROR(VLOOKUP(C2,Customer_Accounts,1,FALSE)),"",VLOOKUP(C2,Customer_Accounts,2,FALSE))</f>
        <v>DEF &amp; CO</v>
      </c>
      <c r="E2" t="s">
        <v>22</v>
      </c>
      <c r="F2">
        <v>1010</v>
      </c>
      <c r="G2" t="str">
        <f aca="true" t="shared" si="1" ref="G2:G11">IF(ISERROR(VLOOKUP(F2,Nominal_Accounts,1,FALSE)),"",VLOOKUP(F2,Nominal_Accounts,2,FALSE))</f>
        <v>Sales - Category 1</v>
      </c>
      <c r="H2" t="s">
        <v>23</v>
      </c>
      <c r="I2" s="26">
        <f aca="true" t="shared" si="2" ref="I2:I11">IF(ISERROR(VLOOKUP(H2,VAT_Codes,1,FALSE)),0,VLOOKUP(H2,VAT_Codes,3,FALSE))</f>
        <v>0.175</v>
      </c>
      <c r="J2" s="17">
        <v>2110</v>
      </c>
      <c r="K2" s="17">
        <f aca="true" t="shared" si="3" ref="K2:K11">ROUND(J2*I2,2)</f>
        <v>369.25</v>
      </c>
      <c r="L2" s="17">
        <f aca="true" t="shared" si="4" ref="L2:L11">SUM(J2:K2)</f>
        <v>2479.25</v>
      </c>
      <c r="M2" s="27">
        <f aca="true" t="shared" si="5" ref="M2:M11">YEAR(B2)</f>
        <v>2009</v>
      </c>
      <c r="N2" s="27">
        <f aca="true" t="shared" si="6" ref="N2:N11">MONTH(B2)</f>
        <v>1</v>
      </c>
      <c r="O2" s="27" t="str">
        <f aca="true" t="shared" si="7" ref="O2:O11">TEXT(B2,"yy-mm")</f>
        <v>09-01</v>
      </c>
      <c r="P2" s="28" t="s">
        <v>24</v>
      </c>
      <c r="Q2" s="27" t="str">
        <f aca="true" t="shared" si="8" ref="Q2:Q11">O2</f>
        <v>09-01</v>
      </c>
    </row>
    <row r="3" spans="1:17" ht="12.75">
      <c r="A3" s="24">
        <f aca="true" t="shared" si="9" ref="A3:A11">A2+1</f>
        <v>2</v>
      </c>
      <c r="B3" s="25">
        <v>39828</v>
      </c>
      <c r="C3" t="s">
        <v>25</v>
      </c>
      <c r="D3" t="str">
        <f t="shared" si="0"/>
        <v>ABC Enterprises</v>
      </c>
      <c r="E3" t="s">
        <v>22</v>
      </c>
      <c r="F3">
        <v>1020</v>
      </c>
      <c r="G3" t="str">
        <f t="shared" si="1"/>
        <v>Sales - Category 2</v>
      </c>
      <c r="H3" t="s">
        <v>23</v>
      </c>
      <c r="I3" s="26">
        <f t="shared" si="2"/>
        <v>0.175</v>
      </c>
      <c r="J3" s="17">
        <v>1860</v>
      </c>
      <c r="K3" s="17">
        <f t="shared" si="3"/>
        <v>325.5</v>
      </c>
      <c r="L3" s="17">
        <f t="shared" si="4"/>
        <v>2185.5</v>
      </c>
      <c r="M3" s="27">
        <f t="shared" si="5"/>
        <v>2009</v>
      </c>
      <c r="N3" s="27">
        <f t="shared" si="6"/>
        <v>1</v>
      </c>
      <c r="O3" s="27" t="str">
        <f t="shared" si="7"/>
        <v>09-01</v>
      </c>
      <c r="P3" s="28" t="s">
        <v>24</v>
      </c>
      <c r="Q3" s="27" t="str">
        <f t="shared" si="8"/>
        <v>09-01</v>
      </c>
    </row>
    <row r="4" spans="1:17" ht="12.75">
      <c r="A4" s="24">
        <f t="shared" si="9"/>
        <v>3</v>
      </c>
      <c r="B4" s="25">
        <v>39828</v>
      </c>
      <c r="C4" t="s">
        <v>26</v>
      </c>
      <c r="D4" t="str">
        <f t="shared" si="0"/>
        <v>XYZ Inc</v>
      </c>
      <c r="E4" t="s">
        <v>22</v>
      </c>
      <c r="F4">
        <v>1030</v>
      </c>
      <c r="G4" t="str">
        <f t="shared" si="1"/>
        <v>Sales - Category 3</v>
      </c>
      <c r="H4" t="s">
        <v>27</v>
      </c>
      <c r="I4" s="26">
        <f t="shared" si="2"/>
        <v>0</v>
      </c>
      <c r="J4" s="17">
        <v>2600</v>
      </c>
      <c r="K4" s="17">
        <f t="shared" si="3"/>
        <v>0</v>
      </c>
      <c r="L4" s="17">
        <f t="shared" si="4"/>
        <v>2600</v>
      </c>
      <c r="M4" s="27">
        <f t="shared" si="5"/>
        <v>2009</v>
      </c>
      <c r="N4" s="27">
        <f t="shared" si="6"/>
        <v>1</v>
      </c>
      <c r="O4" s="27" t="str">
        <f t="shared" si="7"/>
        <v>09-01</v>
      </c>
      <c r="P4" s="28" t="s">
        <v>24</v>
      </c>
      <c r="Q4" s="27" t="str">
        <f t="shared" si="8"/>
        <v>09-01</v>
      </c>
    </row>
    <row r="5" spans="1:17" ht="12.75">
      <c r="A5" s="24">
        <f t="shared" si="9"/>
        <v>4</v>
      </c>
      <c r="B5" s="25">
        <v>39859</v>
      </c>
      <c r="C5" t="s">
        <v>25</v>
      </c>
      <c r="D5" t="str">
        <f t="shared" si="0"/>
        <v>ABC Enterprises</v>
      </c>
      <c r="E5" t="s">
        <v>22</v>
      </c>
      <c r="F5">
        <v>1020</v>
      </c>
      <c r="G5" t="str">
        <f t="shared" si="1"/>
        <v>Sales - Category 2</v>
      </c>
      <c r="H5" t="s">
        <v>23</v>
      </c>
      <c r="I5" s="26">
        <f t="shared" si="2"/>
        <v>0.175</v>
      </c>
      <c r="J5" s="17">
        <v>2800</v>
      </c>
      <c r="K5" s="17">
        <f t="shared" si="3"/>
        <v>490</v>
      </c>
      <c r="L5" s="17">
        <f t="shared" si="4"/>
        <v>3290</v>
      </c>
      <c r="M5" s="27">
        <f t="shared" si="5"/>
        <v>2009</v>
      </c>
      <c r="N5" s="27">
        <f t="shared" si="6"/>
        <v>2</v>
      </c>
      <c r="O5" s="27" t="str">
        <f t="shared" si="7"/>
        <v>09-02</v>
      </c>
      <c r="P5" s="28" t="s">
        <v>24</v>
      </c>
      <c r="Q5" s="27" t="str">
        <f t="shared" si="8"/>
        <v>09-02</v>
      </c>
    </row>
    <row r="6" spans="1:17" ht="12.75">
      <c r="A6" s="24">
        <f t="shared" si="9"/>
        <v>5</v>
      </c>
      <c r="B6" s="25">
        <v>39859</v>
      </c>
      <c r="C6" t="s">
        <v>26</v>
      </c>
      <c r="D6" t="str">
        <f t="shared" si="0"/>
        <v>XYZ Inc</v>
      </c>
      <c r="E6" t="s">
        <v>22</v>
      </c>
      <c r="F6">
        <v>1010</v>
      </c>
      <c r="G6" t="str">
        <f t="shared" si="1"/>
        <v>Sales - Category 1</v>
      </c>
      <c r="H6" t="s">
        <v>27</v>
      </c>
      <c r="I6" s="26">
        <f t="shared" si="2"/>
        <v>0</v>
      </c>
      <c r="J6" s="17">
        <v>230</v>
      </c>
      <c r="K6" s="17">
        <f t="shared" si="3"/>
        <v>0</v>
      </c>
      <c r="L6" s="17">
        <f t="shared" si="4"/>
        <v>230</v>
      </c>
      <c r="M6" s="27">
        <f t="shared" si="5"/>
        <v>2009</v>
      </c>
      <c r="N6" s="27">
        <f t="shared" si="6"/>
        <v>2</v>
      </c>
      <c r="O6" s="27" t="str">
        <f t="shared" si="7"/>
        <v>09-02</v>
      </c>
      <c r="P6" s="28" t="s">
        <v>24</v>
      </c>
      <c r="Q6" s="27" t="str">
        <f t="shared" si="8"/>
        <v>09-02</v>
      </c>
    </row>
    <row r="7" spans="1:17" ht="12.75">
      <c r="A7" s="24">
        <f t="shared" si="9"/>
        <v>6</v>
      </c>
      <c r="B7" s="25">
        <v>39859</v>
      </c>
      <c r="C7" t="s">
        <v>21</v>
      </c>
      <c r="D7" t="str">
        <f t="shared" si="0"/>
        <v>DEF &amp; CO</v>
      </c>
      <c r="E7" t="s">
        <v>22</v>
      </c>
      <c r="F7">
        <v>1030</v>
      </c>
      <c r="G7" t="str">
        <f t="shared" si="1"/>
        <v>Sales - Category 3</v>
      </c>
      <c r="H7" t="s">
        <v>23</v>
      </c>
      <c r="I7" s="26">
        <f t="shared" si="2"/>
        <v>0.175</v>
      </c>
      <c r="J7" s="17">
        <v>2880</v>
      </c>
      <c r="K7" s="17">
        <f t="shared" si="3"/>
        <v>504</v>
      </c>
      <c r="L7" s="17">
        <f t="shared" si="4"/>
        <v>3384</v>
      </c>
      <c r="M7" s="27">
        <f t="shared" si="5"/>
        <v>2009</v>
      </c>
      <c r="N7" s="27">
        <f t="shared" si="6"/>
        <v>2</v>
      </c>
      <c r="O7" s="27" t="str">
        <f t="shared" si="7"/>
        <v>09-02</v>
      </c>
      <c r="P7" s="28" t="s">
        <v>24</v>
      </c>
      <c r="Q7" s="27" t="str">
        <f t="shared" si="8"/>
        <v>09-02</v>
      </c>
    </row>
    <row r="8" spans="1:17" ht="12.75">
      <c r="A8" s="24">
        <f t="shared" si="9"/>
        <v>7</v>
      </c>
      <c r="B8" s="25">
        <v>39887</v>
      </c>
      <c r="C8" t="s">
        <v>21</v>
      </c>
      <c r="D8" t="str">
        <f t="shared" si="0"/>
        <v>DEF &amp; CO</v>
      </c>
      <c r="E8" t="s">
        <v>22</v>
      </c>
      <c r="F8">
        <v>1090</v>
      </c>
      <c r="G8" t="str">
        <f t="shared" si="1"/>
        <v>Sales - Delivery</v>
      </c>
      <c r="H8" t="s">
        <v>28</v>
      </c>
      <c r="I8" s="26">
        <f t="shared" si="2"/>
        <v>0</v>
      </c>
      <c r="J8" s="17">
        <v>100</v>
      </c>
      <c r="K8" s="17">
        <f t="shared" si="3"/>
        <v>0</v>
      </c>
      <c r="L8" s="17">
        <f t="shared" si="4"/>
        <v>100</v>
      </c>
      <c r="M8" s="27">
        <f t="shared" si="5"/>
        <v>2009</v>
      </c>
      <c r="N8" s="27">
        <f t="shared" si="6"/>
        <v>3</v>
      </c>
      <c r="O8" s="27" t="str">
        <f t="shared" si="7"/>
        <v>09-03</v>
      </c>
      <c r="P8" s="28" t="s">
        <v>24</v>
      </c>
      <c r="Q8" s="27" t="str">
        <f t="shared" si="8"/>
        <v>09-03</v>
      </c>
    </row>
    <row r="9" spans="1:17" ht="12.75">
      <c r="A9" s="24">
        <f t="shared" si="9"/>
        <v>8</v>
      </c>
      <c r="B9" s="25">
        <v>39887</v>
      </c>
      <c r="C9" t="s">
        <v>25</v>
      </c>
      <c r="D9" t="str">
        <f t="shared" si="0"/>
        <v>ABC Enterprises</v>
      </c>
      <c r="E9" t="s">
        <v>22</v>
      </c>
      <c r="F9">
        <v>1010</v>
      </c>
      <c r="G9" t="str">
        <f t="shared" si="1"/>
        <v>Sales - Category 1</v>
      </c>
      <c r="H9" t="s">
        <v>23</v>
      </c>
      <c r="I9" s="26">
        <f t="shared" si="2"/>
        <v>0.175</v>
      </c>
      <c r="J9" s="17">
        <v>530</v>
      </c>
      <c r="K9" s="17">
        <f t="shared" si="3"/>
        <v>92.75</v>
      </c>
      <c r="L9" s="17">
        <f t="shared" si="4"/>
        <v>622.75</v>
      </c>
      <c r="M9" s="27">
        <f t="shared" si="5"/>
        <v>2009</v>
      </c>
      <c r="N9" s="27">
        <f t="shared" si="6"/>
        <v>3</v>
      </c>
      <c r="O9" s="27" t="str">
        <f t="shared" si="7"/>
        <v>09-03</v>
      </c>
      <c r="P9" s="28" t="s">
        <v>24</v>
      </c>
      <c r="Q9" s="27" t="str">
        <f t="shared" si="8"/>
        <v>09-03</v>
      </c>
    </row>
    <row r="10" spans="1:17" ht="12.75">
      <c r="A10" s="24">
        <f t="shared" si="9"/>
        <v>9</v>
      </c>
      <c r="B10" s="25">
        <v>39887</v>
      </c>
      <c r="C10" t="s">
        <v>25</v>
      </c>
      <c r="D10" t="str">
        <f t="shared" si="0"/>
        <v>ABC Enterprises</v>
      </c>
      <c r="E10" t="s">
        <v>22</v>
      </c>
      <c r="F10">
        <v>1010</v>
      </c>
      <c r="G10" t="str">
        <f t="shared" si="1"/>
        <v>Sales - Category 1</v>
      </c>
      <c r="H10" t="s">
        <v>23</v>
      </c>
      <c r="I10" s="26">
        <f t="shared" si="2"/>
        <v>0.175</v>
      </c>
      <c r="J10" s="17">
        <v>2000</v>
      </c>
      <c r="K10" s="17">
        <f t="shared" si="3"/>
        <v>350</v>
      </c>
      <c r="L10" s="17">
        <f t="shared" si="4"/>
        <v>2350</v>
      </c>
      <c r="M10" s="27">
        <f t="shared" si="5"/>
        <v>2009</v>
      </c>
      <c r="N10" s="27">
        <f t="shared" si="6"/>
        <v>3</v>
      </c>
      <c r="O10" s="27" t="str">
        <f t="shared" si="7"/>
        <v>09-03</v>
      </c>
      <c r="P10" s="28" t="s">
        <v>24</v>
      </c>
      <c r="Q10" s="27" t="str">
        <f t="shared" si="8"/>
        <v>09-03</v>
      </c>
    </row>
    <row r="11" spans="1:17" ht="12.75">
      <c r="A11" s="24">
        <f t="shared" si="9"/>
        <v>10</v>
      </c>
      <c r="B11" s="25">
        <v>39887</v>
      </c>
      <c r="C11" t="s">
        <v>26</v>
      </c>
      <c r="D11" t="str">
        <f t="shared" si="0"/>
        <v>XYZ Inc</v>
      </c>
      <c r="E11" t="s">
        <v>22</v>
      </c>
      <c r="F11">
        <v>1030</v>
      </c>
      <c r="G11" t="str">
        <f t="shared" si="1"/>
        <v>Sales - Category 3</v>
      </c>
      <c r="H11" t="s">
        <v>27</v>
      </c>
      <c r="I11" s="26">
        <f t="shared" si="2"/>
        <v>0</v>
      </c>
      <c r="J11" s="17">
        <v>1400</v>
      </c>
      <c r="K11" s="17">
        <f t="shared" si="3"/>
        <v>0</v>
      </c>
      <c r="L11" s="17">
        <f t="shared" si="4"/>
        <v>1400</v>
      </c>
      <c r="M11" s="27">
        <f t="shared" si="5"/>
        <v>2009</v>
      </c>
      <c r="N11" s="27">
        <f t="shared" si="6"/>
        <v>3</v>
      </c>
      <c r="O11" s="27" t="str">
        <f t="shared" si="7"/>
        <v>09-03</v>
      </c>
      <c r="P11" s="28" t="s">
        <v>24</v>
      </c>
      <c r="Q11" s="27" t="str">
        <f t="shared" si="8"/>
        <v>09-03</v>
      </c>
    </row>
    <row r="12" spans="1:17" ht="12.75">
      <c r="A12" s="29"/>
      <c r="B12" s="29"/>
      <c r="C12" s="29"/>
      <c r="D12" s="29"/>
      <c r="E12" s="29"/>
      <c r="F12" s="29"/>
      <c r="G12" s="29"/>
      <c r="H12" s="29"/>
      <c r="I12" s="29"/>
      <c r="J12" s="30"/>
      <c r="K12" s="30"/>
      <c r="L12" s="30"/>
      <c r="M12" s="30"/>
      <c r="N12" s="30"/>
      <c r="O12" s="30"/>
      <c r="P12" s="30"/>
      <c r="Q12" s="30"/>
    </row>
    <row r="13" spans="10:14" ht="18" customHeight="1" thickBot="1">
      <c r="J13" s="31">
        <f>SUBTOTAL(9,J2:J12)</f>
        <v>16510</v>
      </c>
      <c r="K13" s="31">
        <f>SUBTOTAL(9,K2:K12)</f>
        <v>2131.5</v>
      </c>
      <c r="L13" s="31">
        <f>SUBTOTAL(9,L2:L12)</f>
        <v>18641.5</v>
      </c>
      <c r="M13" s="32"/>
      <c r="N13" s="32"/>
    </row>
    <row r="14" ht="13.5" thickTop="1"/>
    <row r="16" ht="12.75">
      <c r="F16" s="23" t="s">
        <v>29</v>
      </c>
    </row>
    <row r="17" spans="6:14" ht="12.75">
      <c r="F17">
        <v>1010</v>
      </c>
      <c r="G17" t="str">
        <f>IF(ISERROR(VLOOKUP(F17,Nominal_Accounts,1,FALSE)),"",VLOOKUP(F17,Nominal_Accounts,2,FALSE))</f>
        <v>Sales - Category 1</v>
      </c>
      <c r="J17" s="17">
        <f aca="true" t="shared" si="10" ref="J17:L20">SUMIF($F$2:$F$12,$F17,J$2:J$12)</f>
        <v>4870</v>
      </c>
      <c r="K17" s="17">
        <f t="shared" si="10"/>
        <v>812</v>
      </c>
      <c r="L17" s="17">
        <f t="shared" si="10"/>
        <v>5682</v>
      </c>
      <c r="M17" s="17"/>
      <c r="N17" s="17"/>
    </row>
    <row r="18" spans="6:14" ht="12.75">
      <c r="F18">
        <v>1020</v>
      </c>
      <c r="G18" t="str">
        <f>IF(ISERROR(VLOOKUP(F18,Nominal_Accounts,1,FALSE)),"",VLOOKUP(F18,Nominal_Accounts,2,FALSE))</f>
        <v>Sales - Category 2</v>
      </c>
      <c r="J18" s="17">
        <f t="shared" si="10"/>
        <v>4660</v>
      </c>
      <c r="K18" s="17">
        <f t="shared" si="10"/>
        <v>815.5</v>
      </c>
      <c r="L18" s="17">
        <f t="shared" si="10"/>
        <v>5475.5</v>
      </c>
      <c r="M18" s="17"/>
      <c r="N18" s="17"/>
    </row>
    <row r="19" spans="6:14" ht="12.75">
      <c r="F19">
        <v>1030</v>
      </c>
      <c r="G19" t="str">
        <f>IF(ISERROR(VLOOKUP(F19,Nominal_Accounts,1,FALSE)),"",VLOOKUP(F19,Nominal_Accounts,2,FALSE))</f>
        <v>Sales - Category 3</v>
      </c>
      <c r="J19" s="17">
        <f t="shared" si="10"/>
        <v>6880</v>
      </c>
      <c r="K19" s="17">
        <f t="shared" si="10"/>
        <v>504</v>
      </c>
      <c r="L19" s="17">
        <f t="shared" si="10"/>
        <v>7384</v>
      </c>
      <c r="M19" s="17"/>
      <c r="N19" s="17"/>
    </row>
    <row r="20" spans="6:14" ht="12.75">
      <c r="F20">
        <v>1090</v>
      </c>
      <c r="G20" t="str">
        <f>IF(ISERROR(VLOOKUP(F20,Nominal_Accounts,1,FALSE)),"",VLOOKUP(F20,Nominal_Accounts,2,FALSE))</f>
        <v>Sales - Delivery</v>
      </c>
      <c r="J20" s="17">
        <f t="shared" si="10"/>
        <v>100</v>
      </c>
      <c r="K20" s="17">
        <f t="shared" si="10"/>
        <v>0</v>
      </c>
      <c r="L20" s="17">
        <f t="shared" si="10"/>
        <v>100</v>
      </c>
      <c r="M20" s="17"/>
      <c r="N20" s="17"/>
    </row>
    <row r="21" spans="10:14" ht="12.75">
      <c r="J21" s="17"/>
      <c r="K21" s="17"/>
      <c r="L21" s="17"/>
      <c r="M21" s="17"/>
      <c r="N21" s="17"/>
    </row>
    <row r="22" spans="10:14" ht="18" customHeight="1" thickBot="1">
      <c r="J22" s="31">
        <f>SUM(J17:J21)</f>
        <v>16510</v>
      </c>
      <c r="K22" s="31">
        <f>SUM(K17:K21)</f>
        <v>2131.5</v>
      </c>
      <c r="L22" s="31">
        <f>SUM(L17:L21)</f>
        <v>18641.5</v>
      </c>
      <c r="M22" s="32"/>
      <c r="N22" s="32"/>
    </row>
    <row r="23" spans="10:14" ht="13.5" thickTop="1">
      <c r="J23" s="17"/>
      <c r="K23" s="17"/>
      <c r="L23" s="17"/>
      <c r="M23" s="17"/>
      <c r="N23" s="17"/>
    </row>
    <row r="24" spans="8:14" ht="12.75">
      <c r="H24" s="23" t="s">
        <v>30</v>
      </c>
      <c r="J24" s="17"/>
      <c r="K24" s="17"/>
      <c r="L24" s="17"/>
      <c r="M24" s="17"/>
      <c r="N24" s="17"/>
    </row>
    <row r="25" spans="8:14" ht="12.75">
      <c r="H25" t="s">
        <v>27</v>
      </c>
      <c r="J25" s="17">
        <f aca="true" t="shared" si="11" ref="J25:L27">SUMIF($H$2:$H$12,$H25,J$2:J$12)</f>
        <v>4230</v>
      </c>
      <c r="K25" s="17">
        <f t="shared" si="11"/>
        <v>0</v>
      </c>
      <c r="L25" s="17">
        <f t="shared" si="11"/>
        <v>4230</v>
      </c>
      <c r="M25" s="17"/>
      <c r="N25" s="17"/>
    </row>
    <row r="26" spans="8:14" ht="12.75">
      <c r="H26" t="s">
        <v>23</v>
      </c>
      <c r="J26" s="17">
        <f t="shared" si="11"/>
        <v>12180</v>
      </c>
      <c r="K26" s="17">
        <f t="shared" si="11"/>
        <v>2131.5</v>
      </c>
      <c r="L26" s="17">
        <f t="shared" si="11"/>
        <v>14311.5</v>
      </c>
      <c r="M26" s="17"/>
      <c r="N26" s="17"/>
    </row>
    <row r="27" spans="8:14" ht="12.75">
      <c r="H27" t="s">
        <v>28</v>
      </c>
      <c r="J27" s="17">
        <f t="shared" si="11"/>
        <v>100</v>
      </c>
      <c r="K27" s="17">
        <f t="shared" si="11"/>
        <v>0</v>
      </c>
      <c r="L27" s="17">
        <f t="shared" si="11"/>
        <v>100</v>
      </c>
      <c r="M27" s="17"/>
      <c r="N27" s="17"/>
    </row>
    <row r="28" spans="10:14" ht="12.75">
      <c r="J28" s="17"/>
      <c r="K28" s="17"/>
      <c r="L28" s="17"/>
      <c r="M28" s="17"/>
      <c r="N28" s="17"/>
    </row>
    <row r="29" spans="10:14" ht="18" customHeight="1" thickBot="1">
      <c r="J29" s="31">
        <f>SUM(J25:J28)</f>
        <v>16510</v>
      </c>
      <c r="K29" s="31">
        <f>SUM(K25:K28)</f>
        <v>2131.5</v>
      </c>
      <c r="L29" s="31">
        <f>SUM(L25:L28)</f>
        <v>18641.5</v>
      </c>
      <c r="M29" s="32"/>
      <c r="N29" s="32"/>
    </row>
    <row r="30" ht="13.5" thickTop="1"/>
  </sheetData>
  <autoFilter ref="A1:Q1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48.7109375" style="0" customWidth="1"/>
    <col min="3" max="3" width="10.7109375" style="0" customWidth="1"/>
  </cols>
  <sheetData>
    <row r="1" spans="1:2" ht="12.75">
      <c r="A1" s="33" t="s">
        <v>8</v>
      </c>
      <c r="B1" s="33" t="s">
        <v>31</v>
      </c>
    </row>
    <row r="2" spans="1:2" ht="12.75">
      <c r="A2">
        <v>1010</v>
      </c>
      <c r="B2" t="s">
        <v>32</v>
      </c>
    </row>
    <row r="3" spans="1:2" ht="12.75">
      <c r="A3">
        <v>1020</v>
      </c>
      <c r="B3" t="s">
        <v>33</v>
      </c>
    </row>
    <row r="4" spans="1:2" ht="12.75">
      <c r="A4">
        <v>1030</v>
      </c>
      <c r="B4" t="s">
        <v>34</v>
      </c>
    </row>
    <row r="5" spans="1:2" ht="12.75">
      <c r="A5">
        <v>1090</v>
      </c>
      <c r="B5" t="s">
        <v>35</v>
      </c>
    </row>
    <row r="6" spans="1:2" ht="12.75">
      <c r="A6" s="29"/>
      <c r="B6" s="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48.7109375" style="0" customWidth="1"/>
    <col min="3" max="3" width="10.7109375" style="0" customWidth="1"/>
  </cols>
  <sheetData>
    <row r="1" spans="1:2" s="23" customFormat="1" ht="12.75">
      <c r="A1" s="33" t="s">
        <v>8</v>
      </c>
      <c r="B1" s="33" t="s">
        <v>31</v>
      </c>
    </row>
    <row r="2" spans="1:2" ht="12.75">
      <c r="A2" t="s">
        <v>25</v>
      </c>
      <c r="B2" t="s">
        <v>36</v>
      </c>
    </row>
    <row r="3" spans="1:2" ht="12.75">
      <c r="A3" t="s">
        <v>21</v>
      </c>
      <c r="B3" t="s">
        <v>37</v>
      </c>
    </row>
    <row r="4" spans="1:2" ht="12.75">
      <c r="A4" t="s">
        <v>26</v>
      </c>
      <c r="B4" t="s">
        <v>38</v>
      </c>
    </row>
    <row r="5" spans="1:2" ht="12.75">
      <c r="A5" s="29"/>
      <c r="B5" s="2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48.7109375" style="0" customWidth="1"/>
    <col min="3" max="3" width="10.7109375" style="0" customWidth="1"/>
  </cols>
  <sheetData>
    <row r="1" spans="1:3" s="23" customFormat="1" ht="12.75">
      <c r="A1" s="33" t="s">
        <v>8</v>
      </c>
      <c r="B1" s="33" t="s">
        <v>31</v>
      </c>
      <c r="C1" s="33" t="s">
        <v>39</v>
      </c>
    </row>
    <row r="2" spans="1:3" ht="12.75">
      <c r="A2" t="s">
        <v>27</v>
      </c>
      <c r="B2" t="s">
        <v>40</v>
      </c>
      <c r="C2" s="26">
        <v>0</v>
      </c>
    </row>
    <row r="3" spans="1:3" ht="12.75">
      <c r="A3" t="s">
        <v>23</v>
      </c>
      <c r="B3" t="s">
        <v>41</v>
      </c>
      <c r="C3" s="26">
        <v>0.175</v>
      </c>
    </row>
    <row r="4" spans="1:3" ht="12.75">
      <c r="A4" t="s">
        <v>28</v>
      </c>
      <c r="B4" t="s">
        <v>42</v>
      </c>
      <c r="C4" s="26">
        <v>0</v>
      </c>
    </row>
    <row r="5" spans="1:3" ht="12.75">
      <c r="A5" s="29"/>
      <c r="B5" s="29"/>
      <c r="C5" s="29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3" max="3" width="48.7109375" style="0" customWidth="1"/>
  </cols>
  <sheetData>
    <row r="1" spans="1:3" s="23" customFormat="1" ht="12.75">
      <c r="A1" s="33" t="s">
        <v>8</v>
      </c>
      <c r="B1" s="33"/>
      <c r="C1" s="33" t="s">
        <v>31</v>
      </c>
    </row>
    <row r="2" spans="1:3" ht="12.75">
      <c r="A2" s="27" t="str">
        <f>TEXT(B2,"yy-mm")</f>
        <v>09-03</v>
      </c>
      <c r="B2" s="34">
        <v>39903</v>
      </c>
      <c r="C2" t="str">
        <f>"VAT Quarter ended "&amp;TEXT(B2,"d mmmm yyyy")</f>
        <v>VAT Quarter ended 31 March 2009</v>
      </c>
    </row>
    <row r="3" spans="1:3" ht="12.75">
      <c r="A3" s="35" t="s">
        <v>43</v>
      </c>
      <c r="B3" s="34">
        <v>39994</v>
      </c>
      <c r="C3" t="str">
        <f>"VAT Quarter ended "&amp;TEXT(B3,"d mmmm yyyy")</f>
        <v>VAT Quarter ended 30 June 2009</v>
      </c>
    </row>
    <row r="4" spans="1:3" ht="12.75">
      <c r="A4" s="35" t="s">
        <v>44</v>
      </c>
      <c r="B4" s="34">
        <v>40086</v>
      </c>
      <c r="C4" t="str">
        <f>"VAT Quarter ended "&amp;TEXT(B4,"d mmmm yyyy")</f>
        <v>VAT Quarter ended 30 September 2009</v>
      </c>
    </row>
    <row r="5" spans="1:3" ht="12.75">
      <c r="A5" s="35" t="s">
        <v>45</v>
      </c>
      <c r="B5" s="34">
        <v>40178</v>
      </c>
      <c r="C5" t="str">
        <f>"VAT Quarter ended "&amp;TEXT(B5,"d mmmm yyyy")</f>
        <v>VAT Quarter ended 31 December 2009</v>
      </c>
    </row>
    <row r="6" spans="1:3" ht="12.75">
      <c r="A6" s="29"/>
      <c r="B6" s="29"/>
      <c r="C6" s="2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Executive-E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Ambrose</dc:creator>
  <cp:keywords/>
  <dc:description/>
  <cp:lastModifiedBy>Ralph Ambrose</cp:lastModifiedBy>
  <dcterms:created xsi:type="dcterms:W3CDTF">2004-10-17T12:59:27Z</dcterms:created>
  <dcterms:modified xsi:type="dcterms:W3CDTF">2004-10-17T12:59:58Z</dcterms:modified>
  <cp:category/>
  <cp:version/>
  <cp:contentType/>
  <cp:contentStatus/>
</cp:coreProperties>
</file>